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35" windowWidth="28800" windowHeight="16440" tabRatio="500" activeTab="2"/>
  </bookViews>
  <sheets>
    <sheet name="Hinweise" sheetId="3" r:id="rId1"/>
    <sheet name="Berechnung" sheetId="1" r:id="rId2"/>
    <sheet name="Trainingsgebiete" sheetId="2" r:id="rId3"/>
  </sheets>
  <definedNames>
    <definedName name="_xlnm.Print_Titles" localSheetId="1">Berechnung!$1:$29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8" i="2" l="1"/>
  <c r="D39" i="2"/>
  <c r="D40" i="2"/>
  <c r="D23" i="2"/>
  <c r="D21" i="2"/>
  <c r="D15" i="2"/>
  <c r="D35" i="2"/>
  <c r="D36" i="2"/>
  <c r="C41" i="1"/>
  <c r="D5" i="2"/>
  <c r="D28" i="2"/>
  <c r="D7" i="2"/>
  <c r="D10" i="2"/>
  <c r="D14" i="2"/>
  <c r="D16" i="2"/>
  <c r="D17" i="2"/>
  <c r="D22" i="2"/>
  <c r="D24" i="2"/>
  <c r="D25" i="2"/>
  <c r="D41" i="2"/>
  <c r="D42" i="2"/>
  <c r="D6" i="2"/>
  <c r="D33" i="2"/>
  <c r="D34" i="2"/>
  <c r="D8" i="2"/>
  <c r="D9" i="2"/>
  <c r="D18" i="2"/>
  <c r="D26" i="2"/>
  <c r="D32" i="2"/>
  <c r="D43" i="2"/>
  <c r="D19" i="2"/>
  <c r="D13" i="2"/>
  <c r="D11" i="2"/>
  <c r="D29" i="2"/>
  <c r="D20" i="2"/>
  <c r="D27" i="2"/>
  <c r="D30" i="2"/>
  <c r="D12" i="2"/>
  <c r="D37" i="2"/>
  <c r="D31" i="2"/>
  <c r="E41" i="1"/>
  <c r="F41" i="1"/>
  <c r="C31" i="1"/>
  <c r="E31" i="1"/>
  <c r="C32" i="1"/>
  <c r="E32" i="1"/>
  <c r="C33" i="1"/>
  <c r="E33" i="1"/>
  <c r="C34" i="1"/>
  <c r="E34" i="1"/>
  <c r="C35" i="1"/>
  <c r="E35" i="1"/>
  <c r="C36" i="1"/>
  <c r="E36" i="1"/>
  <c r="C37" i="1"/>
  <c r="E37" i="1"/>
  <c r="C38" i="1"/>
  <c r="E38" i="1"/>
  <c r="C39" i="1"/>
  <c r="E39" i="1"/>
  <c r="C40" i="1"/>
  <c r="E40" i="1"/>
  <c r="C42" i="1"/>
  <c r="E42" i="1"/>
  <c r="C30" i="1"/>
  <c r="E30" i="1"/>
  <c r="E43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E11" i="1"/>
  <c r="A45" i="1"/>
  <c r="A51" i="1"/>
  <c r="A23" i="1"/>
  <c r="E20" i="1"/>
  <c r="E17" i="1"/>
  <c r="E14" i="1"/>
</calcChain>
</file>

<file path=xl/sharedStrings.xml><?xml version="1.0" encoding="utf-8"?>
<sst xmlns="http://schemas.openxmlformats.org/spreadsheetml/2006/main" count="196" uniqueCount="170">
  <si>
    <t>An die</t>
  </si>
  <si>
    <t>Rettungshundestaffel Lingen/Ems e.V.</t>
  </si>
  <si>
    <t>Antrag auf Reisekostenerstattung von:</t>
  </si>
  <si>
    <t>Straße, HsNr.</t>
  </si>
  <si>
    <t>PLZ, Ort</t>
  </si>
  <si>
    <t>PKW-Kennzeichen</t>
  </si>
  <si>
    <t>Achtung: Als erstattungsfähig gelten nur Fahrtkosten, die für die Mitglieder einen besonderen Aufwand</t>
  </si>
  <si>
    <t>bedeuten. Fahrten zum vereinseigenen Gelände gehören zum üblichen Trainingsgebiet und sind nicht</t>
  </si>
  <si>
    <t>erstattungsfähig!</t>
  </si>
  <si>
    <t>Datum</t>
  </si>
  <si>
    <t>Fahrtziel</t>
  </si>
  <si>
    <t>Grund der Fahrt</t>
  </si>
  <si>
    <t>Betrag (0,30€/km)</t>
  </si>
  <si>
    <t>Ergebnis</t>
  </si>
  <si>
    <t>Trainingsgebiete</t>
  </si>
  <si>
    <t>Ort</t>
  </si>
  <si>
    <t>Bezeichnung</t>
  </si>
  <si>
    <t>km vom Wohnort</t>
  </si>
  <si>
    <t>Straße</t>
  </si>
  <si>
    <t>Mühlengraben</t>
  </si>
  <si>
    <t>Max-Born-Str. 11</t>
  </si>
  <si>
    <t xml:space="preserve">Niederdarmer Str. </t>
  </si>
  <si>
    <t>Hinweise / Bedienungsanleitung</t>
  </si>
  <si>
    <t>Dein Vorname</t>
  </si>
  <si>
    <t>Dein Nachname</t>
  </si>
  <si>
    <t>Deine Str. u. HsNr.</t>
  </si>
  <si>
    <t>Dein PKW-Kennzeichen</t>
  </si>
  <si>
    <t>Deine PLZ / Ort</t>
  </si>
  <si>
    <t>Datum, Ort</t>
  </si>
  <si>
    <t>Unterschrift</t>
  </si>
  <si>
    <t xml:space="preserve">Ich verzischte auf den mir zustehenden Aufwandsersatz freiwillig und unwiderruflich und bitte um </t>
  </si>
  <si>
    <t xml:space="preserve">Ausstellung einer Spendenbestätigung am Ende des laufenden Jahres. </t>
  </si>
  <si>
    <t>Quartal</t>
  </si>
  <si>
    <t>Jahr</t>
  </si>
  <si>
    <t>Grund</t>
  </si>
  <si>
    <t>Einsatz</t>
  </si>
  <si>
    <t>Präsentation</t>
  </si>
  <si>
    <t>Landesübung</t>
  </si>
  <si>
    <t>Einsatzüberprüfung</t>
  </si>
  <si>
    <t>Jahreshaupt- versammlung</t>
  </si>
  <si>
    <t>Landes- versammlung</t>
  </si>
  <si>
    <t>Lehrgang</t>
  </si>
  <si>
    <t>Verbandstag</t>
  </si>
  <si>
    <t>Prüfung</t>
  </si>
  <si>
    <t>Besorgungen</t>
  </si>
  <si>
    <t>Sonstiges</t>
  </si>
  <si>
    <t>Einsatzübung</t>
  </si>
  <si>
    <t>Sammlung</t>
  </si>
  <si>
    <t>Zur Kiesgrube</t>
  </si>
  <si>
    <t>Klosterholter Str.</t>
  </si>
  <si>
    <t>Kösterhook 11</t>
  </si>
  <si>
    <t>B213 Parkplatz</t>
  </si>
  <si>
    <t>Siemensstr. 21</t>
  </si>
  <si>
    <t xml:space="preserve">1. Als erstes trage deine persönlichen Daten unten ein, damit diese im Berechnungsblatt automatisch übernommen werden. </t>
  </si>
  <si>
    <t>2. Nun wähle das gewünschte Quartal und das Jahr unten aus.</t>
  </si>
  <si>
    <t xml:space="preserve">der Tabelle eintragen. </t>
  </si>
  <si>
    <t>3. Die Entfernung vom eigenem Wohnort zum jeweiligen Trainingsort (siehe Blatt Trainingsgebiete) ermitteln und entsprechend in</t>
  </si>
  <si>
    <t>Boerschupper Diek</t>
  </si>
  <si>
    <t>Varloh</t>
  </si>
  <si>
    <t>Schwefinger Straße</t>
  </si>
  <si>
    <t>Rheitlager Weg 1</t>
  </si>
  <si>
    <t>Schepsdorf 1</t>
  </si>
  <si>
    <t>Schepsdorf 2</t>
  </si>
  <si>
    <t>Nordstr.</t>
  </si>
  <si>
    <t>Bergstr.</t>
  </si>
  <si>
    <t>Es müssen hier nur noch die Spalten Datum, Fahrtziel und Grund der Fahrt eingetragen werden, wobei die Spalten Fahrtziel und</t>
  </si>
  <si>
    <t>Grund nicht in der Auswahl vorhanden, so muss dieser im Tabellenblatt Trainingsgebiete nacherfasst werden.</t>
  </si>
  <si>
    <t xml:space="preserve">Zeile markiert (klick auf die Zeilennummer). Die komplette Zeile wird markiert. Dann die rechte Maustaste drücken und im </t>
  </si>
  <si>
    <t>gewünschte Anzahl an Zeilen vorhanden ist. Die Berechnungen laufen weiterhin automatisch.</t>
  </si>
  <si>
    <t>Werden mehr Zeilen in der Tabelle benötigt pro Quartal, so lassen diese sich einfügen, indem mann die Zeile vor der Ergebnis-</t>
  </si>
  <si>
    <t>Borsigstr. 2</t>
  </si>
  <si>
    <t>Am Bahndamm</t>
  </si>
  <si>
    <t>Ebendiekstr.</t>
  </si>
  <si>
    <t>Am Seitenkanal</t>
  </si>
  <si>
    <t>Zum Klingelberg</t>
  </si>
  <si>
    <t>Raffineriestr.</t>
  </si>
  <si>
    <t>Kompaniestr. 7</t>
  </si>
  <si>
    <t>DRK OV Werlte</t>
  </si>
  <si>
    <t>Schillerstr. 2</t>
  </si>
  <si>
    <t>Benzstr. 6</t>
  </si>
  <si>
    <t xml:space="preserve">Teichstr. </t>
  </si>
  <si>
    <t>EH-Mensch</t>
  </si>
  <si>
    <t>EH-Hund</t>
  </si>
  <si>
    <t>Orientierungs- übung</t>
  </si>
  <si>
    <t>Nachttraining</t>
  </si>
  <si>
    <t>Ausbildung</t>
  </si>
  <si>
    <t>Sommerfest</t>
  </si>
  <si>
    <t>MT-Training</t>
  </si>
  <si>
    <t xml:space="preserve">Lingener Str. </t>
  </si>
  <si>
    <t>Dever Weg</t>
  </si>
  <si>
    <t>Willy-Brandt-Ring 71</t>
  </si>
  <si>
    <t>Syrtaki</t>
  </si>
  <si>
    <t>Marienstraße 24</t>
  </si>
  <si>
    <t>RHS WHV</t>
  </si>
  <si>
    <t>Arbeitseinsatz</t>
  </si>
  <si>
    <t>Weihnachtsfeier</t>
  </si>
  <si>
    <t>Kontextmenü den Punkt einfügen (Mac) bzw. Zeile einfügen (Windows) auswählen. Diesen Vorgang wiederholen, bis die</t>
  </si>
  <si>
    <t>RH-Ausbildung</t>
  </si>
  <si>
    <t>BH-Ausbildung</t>
  </si>
  <si>
    <t>RH-Nachtausbildung</t>
  </si>
  <si>
    <t xml:space="preserve">Westrumer Tannen </t>
  </si>
  <si>
    <t>Flemings Tannen 10</t>
  </si>
  <si>
    <t>49808 Lingen</t>
  </si>
  <si>
    <t>Geschäftsstelle</t>
  </si>
  <si>
    <t xml:space="preserve">Grund der Fahrt jeweils ein Drop-Down-Menü haben. Dort ist der entsprechende Grund auszuwählen. Ist der gewünschte </t>
  </si>
  <si>
    <t>4. Ins Arbeitsblatt Berechnung wechseln und dort in der Tabelle die Daten eintragen.</t>
  </si>
  <si>
    <t>A 31</t>
  </si>
  <si>
    <t>MAM</t>
  </si>
  <si>
    <t>Bärlocher</t>
  </si>
  <si>
    <t>Betonwerke Essmann</t>
  </si>
  <si>
    <t>Ems-Jade Mischwerke</t>
  </si>
  <si>
    <t>Faserwerke Bahn</t>
  </si>
  <si>
    <t>Gärtnerei Albers</t>
  </si>
  <si>
    <t>Kleihues</t>
  </si>
  <si>
    <t>THW</t>
  </si>
  <si>
    <t>Alter Bw Sportplatz</t>
  </si>
  <si>
    <t>Baustoffe Vogt</t>
  </si>
  <si>
    <t>Faserwerke Tor</t>
  </si>
  <si>
    <t>Rosen</t>
  </si>
  <si>
    <t>Lookentor</t>
  </si>
  <si>
    <t>real Parkplatz</t>
  </si>
  <si>
    <t>Dever Park</t>
  </si>
  <si>
    <t>Vorname, Nachname</t>
  </si>
  <si>
    <t>Kilometer</t>
  </si>
  <si>
    <t>49757 Werlte</t>
  </si>
  <si>
    <t>49808 Biene</t>
  </si>
  <si>
    <t>49762 Sustrum</t>
  </si>
  <si>
    <t>49808 Schepsdorf</t>
  </si>
  <si>
    <t>49835 Wietmarschen</t>
  </si>
  <si>
    <t>48455 Bad Bentheim</t>
  </si>
  <si>
    <t>26871 Papenburg</t>
  </si>
  <si>
    <t>49744 Geeste</t>
  </si>
  <si>
    <t>48531 Nordhorn</t>
  </si>
  <si>
    <t>49740 Haselünne</t>
  </si>
  <si>
    <t>48488 Emsbüren</t>
  </si>
  <si>
    <t>48488 Listrup</t>
  </si>
  <si>
    <t>48429 Rheine</t>
  </si>
  <si>
    <t>26382 Wilhelmshaven</t>
  </si>
  <si>
    <t>49744 Varloh</t>
  </si>
  <si>
    <t>49770 Westrum</t>
  </si>
  <si>
    <t>49838 Lengerich</t>
  </si>
  <si>
    <t>Gerstener Str. 3</t>
  </si>
  <si>
    <t>Schulte</t>
  </si>
  <si>
    <t>Funkenstiege</t>
  </si>
  <si>
    <t>Haverbecker Sand</t>
  </si>
  <si>
    <t>Bentheimer Holz</t>
  </si>
  <si>
    <t>Feuerwehr Biene</t>
  </si>
  <si>
    <t>Feuerwehr Sustrum</t>
  </si>
  <si>
    <t>Poststraße 5</t>
  </si>
  <si>
    <t>Schloßpark</t>
  </si>
  <si>
    <t>Engelberts Wald</t>
  </si>
  <si>
    <t>Lindenstr. 24a</t>
  </si>
  <si>
    <t>Emslandarena</t>
  </si>
  <si>
    <t>Darmer Esch</t>
  </si>
  <si>
    <t>Flechumer Tannen</t>
  </si>
  <si>
    <t>Zum Zeltplatz</t>
  </si>
  <si>
    <t>Grüner Jäger</t>
  </si>
  <si>
    <t>Schüttorfer Str</t>
  </si>
  <si>
    <t>Listrup Feldhock</t>
  </si>
  <si>
    <t>TCRH Hünxe</t>
  </si>
  <si>
    <t>TCRH Malchin</t>
  </si>
  <si>
    <t>TCRH Mosbach</t>
  </si>
  <si>
    <t>Lindhagenweg 20</t>
  </si>
  <si>
    <t>46569 Hünxe</t>
  </si>
  <si>
    <t>17139 Malchin</t>
  </si>
  <si>
    <t>Industriegelände 10</t>
  </si>
  <si>
    <t>74821 Mosbach</t>
  </si>
  <si>
    <t>Luttenbachtalstr. 30</t>
  </si>
  <si>
    <t>Burger King, Treffpunkt</t>
  </si>
  <si>
    <t>Raiffeisen Tankstelle, Treffpunkt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</si>
</sst>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\ &quot;km&quot;"/>
    <numFmt numFmtId="165" formatCode="#,##0.00\ &quot;€&quot;"/>
    <numFmt numFmtId="166" formatCode="#,##0\ &quot;km&quot;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8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7" fillId="0" borderId="0" xfId="0" applyFont="1"/>
    <xf numFmtId="0" fontId="5" fillId="0" borderId="0" xfId="0" applyFont="1" applyProtection="1">
      <protection locked="0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left"/>
    </xf>
    <xf numFmtId="0" fontId="2" fillId="0" borderId="0" xfId="0" applyFont="1" applyProtection="1"/>
    <xf numFmtId="0" fontId="6" fillId="0" borderId="1" xfId="0" applyFont="1" applyBorder="1" applyAlignment="1" applyProtection="1">
      <alignment vertical="top"/>
    </xf>
    <xf numFmtId="0" fontId="2" fillId="0" borderId="1" xfId="0" applyFont="1" applyBorder="1" applyProtection="1"/>
    <xf numFmtId="14" fontId="2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centerContinuous" vertical="top"/>
    </xf>
    <xf numFmtId="0" fontId="2" fillId="0" borderId="1" xfId="0" applyFont="1" applyBorder="1" applyAlignment="1">
      <alignment horizontal="centerContinuous" vertical="top"/>
    </xf>
    <xf numFmtId="0" fontId="2" fillId="0" borderId="1" xfId="0" applyFont="1" applyBorder="1" applyAlignment="1">
      <alignment horizontal="centerContinuous"/>
    </xf>
    <xf numFmtId="0" fontId="0" fillId="4" borderId="0" xfId="0" applyFill="1"/>
    <xf numFmtId="0" fontId="0" fillId="0" borderId="0" xfId="0" applyFill="1"/>
    <xf numFmtId="0" fontId="8" fillId="5" borderId="0" xfId="0" applyFont="1" applyFill="1" applyAlignment="1">
      <alignment horizontal="centerContinuous"/>
    </xf>
    <xf numFmtId="14" fontId="1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Border="1" applyAlignment="1" applyProtection="1">
      <alignment wrapText="1"/>
    </xf>
    <xf numFmtId="164" fontId="1" fillId="0" borderId="0" xfId="0" applyNumberFormat="1" applyFont="1" applyBorder="1" applyAlignment="1" applyProtection="1">
      <alignment wrapText="1"/>
    </xf>
    <xf numFmtId="165" fontId="1" fillId="0" borderId="0" xfId="0" applyNumberFormat="1" applyFont="1" applyBorder="1" applyAlignment="1" applyProtection="1">
      <alignment wrapText="1"/>
    </xf>
    <xf numFmtId="14" fontId="1" fillId="0" borderId="0" xfId="0" applyNumberFormat="1" applyFont="1" applyAlignment="1" applyProtection="1">
      <alignment vertical="center" wrapText="1"/>
    </xf>
    <xf numFmtId="14" fontId="1" fillId="0" borderId="0" xfId="0" applyNumberFormat="1" applyFont="1" applyBorder="1" applyAlignment="1" applyProtection="1">
      <alignment vertical="center" wrapText="1"/>
    </xf>
    <xf numFmtId="165" fontId="1" fillId="0" borderId="0" xfId="0" applyNumberFormat="1" applyFont="1" applyBorder="1" applyAlignment="1" applyProtection="1">
      <alignment vertical="center" wrapText="1"/>
    </xf>
    <xf numFmtId="0" fontId="1" fillId="0" borderId="0" xfId="0" applyNumberFormat="1" applyFont="1" applyBorder="1" applyAlignment="1" applyProtection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66" fontId="1" fillId="0" borderId="0" xfId="0" applyNumberFormat="1" applyFont="1" applyAlignment="1">
      <alignment vertical="center" wrapText="1"/>
    </xf>
    <xf numFmtId="166" fontId="1" fillId="0" borderId="0" xfId="0" applyNumberFormat="1" applyFont="1" applyBorder="1" applyAlignment="1" applyProtection="1">
      <alignment wrapText="1"/>
    </xf>
  </cellXfs>
  <cellStyles count="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Standard" xfId="0" builtinId="0"/>
  </cellStyles>
  <dxfs count="22">
    <dxf>
      <numFmt numFmtId="164" formatCode="0\ &quot;km&quot;"/>
      <alignment horizontal="general" vertical="center" textRotation="0" wrapText="1" justifyLastLine="0" shrinkToFit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justifyLastLine="0" shrinkToFit="0"/>
    </dxf>
    <dxf>
      <alignment horizontal="general" vertical="center" textRotation="0" wrapText="1" justifyLastLine="0" shrinkToFit="0"/>
    </dxf>
    <dxf>
      <alignment horizontal="general" vertical="center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\ &quot;€&quot;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\ &quot;€&quot;"/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\ &quot;km&quot;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\ &quot;km&quot;"/>
      <alignment horizontal="general" vertical="center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alignment horizontal="general" vertical="center" textRotation="0" wrapText="1" justifyLastLine="0" shrinkToFit="0"/>
      <protection locked="1" hidden="0"/>
    </dxf>
    <dxf>
      <alignment textRotation="0" wrapText="1" justifyLastLine="0" shrinkToFit="0"/>
      <protection locked="1" hidden="0"/>
    </dxf>
    <dxf>
      <border diagonalUp="0" diagonalDown="0">
        <left/>
        <right/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justifyLastLine="0" shrinkToFit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/>
      <protection locked="1" hidden="0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177800</xdr:colOff>
      <xdr:row>2</xdr:row>
      <xdr:rowOff>177800</xdr:rowOff>
    </xdr:from>
    <xdr:to>
      <xdr:col>3</xdr:col>
      <xdr:colOff>393700</xdr:colOff>
      <xdr:row>3</xdr:row>
      <xdr:rowOff>177800</xdr:rowOff>
    </xdr:to>
    <xdr:cxnSp macro="">
      <xdr:nvCxnSpPr>
        <xdr:cNvPr id="3" name="Gerade Verbindung mit Pfeil 2"/>
        <xdr:cNvCxnSpPr/>
      </xdr:nvCxnSpPr>
      <xdr:spPr>
        <a:xfrm flipH="1">
          <a:off x="2654300" y="584200"/>
          <a:ext cx="215900" cy="2032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660400</xdr:colOff>
      <xdr:row>12</xdr:row>
      <xdr:rowOff>0</xdr:rowOff>
    </xdr:to>
    <xdr:cxnSp macro="">
      <xdr:nvCxnSpPr>
        <xdr:cNvPr id="4" name="Gerade Verbindung mit Pfeil 3"/>
        <xdr:cNvCxnSpPr/>
      </xdr:nvCxnSpPr>
      <xdr:spPr>
        <a:xfrm flipH="1">
          <a:off x="2476500" y="2235200"/>
          <a:ext cx="660400" cy="2032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26</xdr:row>
      <xdr:rowOff>36286</xdr:rowOff>
    </xdr:from>
    <xdr:to>
      <xdr:col>6</xdr:col>
      <xdr:colOff>798286</xdr:colOff>
      <xdr:row>42</xdr:row>
      <xdr:rowOff>41613</xdr:rowOff>
    </xdr:to>
    <xdr:pic>
      <xdr:nvPicPr>
        <xdr:cNvPr id="6" name="Bild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15643"/>
          <a:ext cx="5751286" cy="3198470"/>
        </a:xfrm>
        <a:prstGeom prst="rect">
          <a:avLst/>
        </a:prstGeom>
      </xdr:spPr>
    </xdr:pic>
    <xdr:clientData/>
  </xdr:twoCellAnchor>
  <xdr:twoCellAnchor>
    <xdr:from>
      <xdr:col>0</xdr:col>
      <xdr:colOff>199571</xdr:colOff>
      <xdr:row>22</xdr:row>
      <xdr:rowOff>172358</xdr:rowOff>
    </xdr:from>
    <xdr:to>
      <xdr:col>8</xdr:col>
      <xdr:colOff>81642</xdr:colOff>
      <xdr:row>40</xdr:row>
      <xdr:rowOff>72572</xdr:rowOff>
    </xdr:to>
    <xdr:cxnSp macro="">
      <xdr:nvCxnSpPr>
        <xdr:cNvPr id="9" name="Gerade Verbindung mit Pfeil 8"/>
        <xdr:cNvCxnSpPr/>
      </xdr:nvCxnSpPr>
      <xdr:spPr>
        <a:xfrm flipH="1">
          <a:off x="199571" y="4753429"/>
          <a:ext cx="6486071" cy="34925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42334</xdr:colOff>
      <xdr:row>0</xdr:row>
      <xdr:rowOff>0</xdr:rowOff>
    </xdr:from>
    <xdr:to>
      <xdr:col>5</xdr:col>
      <xdr:colOff>1100667</xdr:colOff>
      <xdr:row>9</xdr:row>
      <xdr:rowOff>145143</xdr:rowOff>
    </xdr:to>
    <xdr:grpSp>
      <xdr:nvGrpSpPr>
        <xdr:cNvPr id="9" name="Gruppierung 8"/>
        <xdr:cNvGrpSpPr/>
      </xdr:nvGrpSpPr>
      <xdr:grpSpPr>
        <a:xfrm>
          <a:off x="42334" y="0"/>
          <a:ext cx="6210904" cy="1669143"/>
          <a:chOff x="0" y="54426"/>
          <a:chExt cx="6406867" cy="1768929"/>
        </a:xfrm>
      </xdr:grpSpPr>
      <xdr:sp macro="" textlink="">
        <xdr:nvSpPr>
          <xdr:cNvPr id="10" name="Rechteck 9"/>
          <xdr:cNvSpPr/>
        </xdr:nvSpPr>
        <xdr:spPr>
          <a:xfrm>
            <a:off x="0" y="889000"/>
            <a:ext cx="6406867" cy="53326"/>
          </a:xfrm>
          <a:prstGeom prst="rect">
            <a:avLst/>
          </a:prstGeom>
          <a:solidFill>
            <a:srgbClr val="FF0000"/>
          </a:solidFill>
          <a:ln w="12700">
            <a:solidFill>
              <a:schemeClr val="tx1"/>
            </a:solidFill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endParaRPr lang="de-DE"/>
          </a:p>
        </xdr:txBody>
      </xdr:sp>
      <xdr:sp macro="" textlink="">
        <xdr:nvSpPr>
          <xdr:cNvPr id="11" name="Ellipse 6"/>
          <xdr:cNvSpPr/>
        </xdr:nvSpPr>
        <xdr:spPr>
          <a:xfrm>
            <a:off x="2287815" y="54426"/>
            <a:ext cx="1576613" cy="1768929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endParaRPr lang="de-DE"/>
          </a:p>
        </xdr:txBody>
      </xdr:sp>
      <xdr:grpSp>
        <xdr:nvGrpSpPr>
          <xdr:cNvPr id="12" name="Group 1"/>
          <xdr:cNvGrpSpPr>
            <a:grpSpLocks/>
          </xdr:cNvGrpSpPr>
        </xdr:nvGrpSpPr>
        <xdr:grpSpPr bwMode="auto">
          <a:xfrm>
            <a:off x="2353130" y="179606"/>
            <a:ext cx="1438729" cy="1426029"/>
            <a:chOff x="9227" y="904"/>
            <a:chExt cx="2014" cy="1980"/>
          </a:xfrm>
        </xdr:grpSpPr>
        <xdr:sp macro="" textlink="">
          <xdr:nvSpPr>
            <xdr:cNvPr id="13" name="WordArt 5"/>
            <xdr:cNvSpPr>
              <a:spLocks noChangeArrowheads="1" noChangeShapeType="1" noTextEdit="1"/>
            </xdr:cNvSpPr>
          </xdr:nvSpPr>
          <xdr:spPr bwMode="auto">
            <a:xfrm>
              <a:off x="9441" y="1139"/>
              <a:ext cx="1565" cy="1565"/>
            </a:xfrm>
            <a:prstGeom prst="rect">
              <a:avLst/>
            </a:prstGeom>
            <a:extLst>
              <a:ext uri="{AF507438-7753-43E0-B8FC-AC1667EBCBE1}">
                <a14:hiddenEffects xmlns:a14="http://schemas.microsoft.com/office/drawing/2010/main">
                  <a:effectLst/>
                </a14:hiddenEffects>
              </a:ext>
            </a:extLst>
          </xdr:spPr>
          <xdr:txBody>
            <a:bodyPr wrap="none" fromWordArt="1">
              <a:prstTxWarp prst="textButton">
                <a:avLst>
                  <a:gd name="adj" fmla="val 11036168"/>
                </a:avLst>
              </a:prstTxWarp>
            </a:bodyPr>
            <a:lstStyle/>
            <a:p>
              <a:pPr algn="ctr" rtl="0">
                <a:buNone/>
              </a:pPr>
              <a:r>
                <a:rPr lang="de-DE" sz="2000" kern="10" spc="0"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solidFill>
                    <a:srgbClr val="FF0000"/>
                  </a:solidFill>
                  <a:effectLst/>
                  <a:latin typeface="Arial Black" charset="0"/>
                  <a:ea typeface="Arial Black" charset="0"/>
                  <a:cs typeface="Arial Black" charset="0"/>
                </a:rPr>
                <a:t>Rettungshundestaffel</a:t>
              </a:r>
            </a:p>
            <a:p>
              <a:pPr algn="ctr" rtl="0">
                <a:buNone/>
              </a:pPr>
              <a:endParaRPr lang="de-DE" sz="2000" kern="10" spc="0">
                <a:ln w="317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FF0000"/>
                </a:solidFill>
                <a:effectLst/>
                <a:latin typeface="Arial Black" charset="0"/>
                <a:ea typeface="Arial Black" charset="0"/>
                <a:cs typeface="Arial Black" charset="0"/>
              </a:endParaRPr>
            </a:p>
            <a:p>
              <a:pPr algn="ctr" rtl="0">
                <a:buNone/>
              </a:pPr>
              <a:r>
                <a:rPr lang="de-DE" sz="2000" kern="10" spc="0"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solidFill>
                    <a:srgbClr val="FF0000"/>
                  </a:solidFill>
                  <a:effectLst/>
                  <a:latin typeface="Arial Black" charset="0"/>
                  <a:ea typeface="Arial Black" charset="0"/>
                  <a:cs typeface="Arial Black" charset="0"/>
                </a:rPr>
                <a:t>Lingen / Ems e.V.</a:t>
              </a:r>
            </a:p>
          </xdr:txBody>
        </xdr:sp>
        <xdr:pic>
          <xdr:nvPicPr>
            <xdr:cNvPr id="14" name="Bild 13" descr="msotw9_temp0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lum bright="32000" contrast="52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801" y="1444"/>
              <a:ext cx="900" cy="9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5" name="AutoShape 3"/>
            <xdr:cNvSpPr>
              <a:spLocks noChangeArrowheads="1"/>
            </xdr:cNvSpPr>
          </xdr:nvSpPr>
          <xdr:spPr bwMode="auto">
            <a:xfrm>
              <a:off x="9621" y="1264"/>
              <a:ext cx="1260" cy="1260"/>
            </a:xfrm>
            <a:custGeom>
              <a:avLst/>
              <a:gdLst>
                <a:gd name="G0" fmla="+- 463 0 0"/>
                <a:gd name="G1" fmla="+- 21600 0 463"/>
                <a:gd name="G2" fmla="+- 21600 0 463"/>
                <a:gd name="G3" fmla="*/ G0 2929 10000"/>
                <a:gd name="G4" fmla="+- 21600 0 G3"/>
                <a:gd name="G5" fmla="+- 21600 0 G3"/>
                <a:gd name="T0" fmla="*/ 10800 w 21600"/>
                <a:gd name="T1" fmla="*/ 0 h 21600"/>
                <a:gd name="T2" fmla="*/ 3163 w 21600"/>
                <a:gd name="T3" fmla="*/ 3163 h 21600"/>
                <a:gd name="T4" fmla="*/ 0 w 21600"/>
                <a:gd name="T5" fmla="*/ 10800 h 21600"/>
                <a:gd name="T6" fmla="*/ 3163 w 21600"/>
                <a:gd name="T7" fmla="*/ 18437 h 21600"/>
                <a:gd name="T8" fmla="*/ 10800 w 21600"/>
                <a:gd name="T9" fmla="*/ 21600 h 21600"/>
                <a:gd name="T10" fmla="*/ 18437 w 21600"/>
                <a:gd name="T11" fmla="*/ 18437 h 21600"/>
                <a:gd name="T12" fmla="*/ 21600 w 21600"/>
                <a:gd name="T13" fmla="*/ 10800 h 21600"/>
                <a:gd name="T14" fmla="*/ 18437 w 21600"/>
                <a:gd name="T15" fmla="*/ 3163 h 21600"/>
                <a:gd name="T16" fmla="*/ 3163 w 21600"/>
                <a:gd name="T17" fmla="*/ 3163 h 21600"/>
                <a:gd name="T18" fmla="*/ 18437 w 21600"/>
                <a:gd name="T19" fmla="*/ 18437 h 216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T16" t="T17" r="T18" b="T19"/>
              <a:pathLst>
                <a:path w="21600" h="21600">
                  <a:moveTo>
                    <a:pt x="0" y="10800"/>
                  </a:moveTo>
                  <a:cubicBezTo>
                    <a:pt x="0" y="4835"/>
                    <a:pt x="4835" y="0"/>
                    <a:pt x="10800" y="0"/>
                  </a:cubicBezTo>
                  <a:cubicBezTo>
                    <a:pt x="16765" y="0"/>
                    <a:pt x="21600" y="4835"/>
                    <a:pt x="21600" y="10800"/>
                  </a:cubicBezTo>
                  <a:cubicBezTo>
                    <a:pt x="21600" y="16765"/>
                    <a:pt x="16765" y="21600"/>
                    <a:pt x="10800" y="21600"/>
                  </a:cubicBezTo>
                  <a:cubicBezTo>
                    <a:pt x="4835" y="21600"/>
                    <a:pt x="0" y="16765"/>
                    <a:pt x="0" y="10800"/>
                  </a:cubicBezTo>
                  <a:close/>
                  <a:moveTo>
                    <a:pt x="463" y="10800"/>
                  </a:moveTo>
                  <a:cubicBezTo>
                    <a:pt x="463" y="16509"/>
                    <a:pt x="5091" y="21137"/>
                    <a:pt x="10800" y="21137"/>
                  </a:cubicBezTo>
                  <a:cubicBezTo>
                    <a:pt x="16509" y="21137"/>
                    <a:pt x="21137" y="16509"/>
                    <a:pt x="21137" y="10800"/>
                  </a:cubicBezTo>
                  <a:cubicBezTo>
                    <a:pt x="21137" y="5091"/>
                    <a:pt x="16509" y="463"/>
                    <a:pt x="10800" y="463"/>
                  </a:cubicBezTo>
                  <a:cubicBezTo>
                    <a:pt x="5091" y="463"/>
                    <a:pt x="463" y="5091"/>
                    <a:pt x="463" y="10800"/>
                  </a:cubicBezTo>
                  <a:close/>
                </a:path>
              </a:pathLst>
            </a:custGeom>
            <a:solidFill>
              <a:srgbClr val="FF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tlCol="0"/>
            <a:lstStyle/>
            <a:p>
              <a:pPr algn="ctr"/>
              <a:endParaRPr lang="de-DE"/>
            </a:p>
          </xdr:txBody>
        </xdr:sp>
        <xdr:sp macro="" textlink="">
          <xdr:nvSpPr>
            <xdr:cNvPr id="16" name="AutoShape 2"/>
            <xdr:cNvSpPr>
              <a:spLocks noChangeArrowheads="1"/>
            </xdr:cNvSpPr>
          </xdr:nvSpPr>
          <xdr:spPr bwMode="auto">
            <a:xfrm>
              <a:off x="9227" y="904"/>
              <a:ext cx="2014" cy="1980"/>
            </a:xfrm>
            <a:custGeom>
              <a:avLst/>
              <a:gdLst>
                <a:gd name="G0" fmla="+- 623 0 0"/>
                <a:gd name="G1" fmla="+- 21600 0 623"/>
                <a:gd name="G2" fmla="+- 21600 0 623"/>
                <a:gd name="G3" fmla="*/ G0 2929 10000"/>
                <a:gd name="G4" fmla="+- 21600 0 G3"/>
                <a:gd name="G5" fmla="+- 21600 0 G3"/>
                <a:gd name="T0" fmla="*/ 10800 w 21600"/>
                <a:gd name="T1" fmla="*/ 0 h 21600"/>
                <a:gd name="T2" fmla="*/ 3163 w 21600"/>
                <a:gd name="T3" fmla="*/ 3163 h 21600"/>
                <a:gd name="T4" fmla="*/ 0 w 21600"/>
                <a:gd name="T5" fmla="*/ 10800 h 21600"/>
                <a:gd name="T6" fmla="*/ 3163 w 21600"/>
                <a:gd name="T7" fmla="*/ 18437 h 21600"/>
                <a:gd name="T8" fmla="*/ 10800 w 21600"/>
                <a:gd name="T9" fmla="*/ 21600 h 21600"/>
                <a:gd name="T10" fmla="*/ 18437 w 21600"/>
                <a:gd name="T11" fmla="*/ 18437 h 21600"/>
                <a:gd name="T12" fmla="*/ 21600 w 21600"/>
                <a:gd name="T13" fmla="*/ 10800 h 21600"/>
                <a:gd name="T14" fmla="*/ 18437 w 21600"/>
                <a:gd name="T15" fmla="*/ 3163 h 21600"/>
                <a:gd name="T16" fmla="*/ 3163 w 21600"/>
                <a:gd name="T17" fmla="*/ 3163 h 21600"/>
                <a:gd name="T18" fmla="*/ 18437 w 21600"/>
                <a:gd name="T19" fmla="*/ 18437 h 216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T16" t="T17" r="T18" b="T19"/>
              <a:pathLst>
                <a:path w="21600" h="21600">
                  <a:moveTo>
                    <a:pt x="0" y="10800"/>
                  </a:moveTo>
                  <a:cubicBezTo>
                    <a:pt x="0" y="4835"/>
                    <a:pt x="4835" y="0"/>
                    <a:pt x="10800" y="0"/>
                  </a:cubicBezTo>
                  <a:cubicBezTo>
                    <a:pt x="16765" y="0"/>
                    <a:pt x="21600" y="4835"/>
                    <a:pt x="21600" y="10800"/>
                  </a:cubicBezTo>
                  <a:cubicBezTo>
                    <a:pt x="21600" y="16765"/>
                    <a:pt x="16765" y="21600"/>
                    <a:pt x="10800" y="21600"/>
                  </a:cubicBezTo>
                  <a:cubicBezTo>
                    <a:pt x="4835" y="21600"/>
                    <a:pt x="0" y="16765"/>
                    <a:pt x="0" y="10800"/>
                  </a:cubicBezTo>
                  <a:close/>
                  <a:moveTo>
                    <a:pt x="623" y="10800"/>
                  </a:moveTo>
                  <a:cubicBezTo>
                    <a:pt x="623" y="16421"/>
                    <a:pt x="5179" y="20977"/>
                    <a:pt x="10800" y="20977"/>
                  </a:cubicBezTo>
                  <a:cubicBezTo>
                    <a:pt x="16421" y="20977"/>
                    <a:pt x="20977" y="16421"/>
                    <a:pt x="20977" y="10800"/>
                  </a:cubicBezTo>
                  <a:cubicBezTo>
                    <a:pt x="20977" y="5179"/>
                    <a:pt x="16421" y="623"/>
                    <a:pt x="10800" y="623"/>
                  </a:cubicBezTo>
                  <a:cubicBezTo>
                    <a:pt x="5179" y="623"/>
                    <a:pt x="623" y="5179"/>
                    <a:pt x="623" y="10800"/>
                  </a:cubicBezTo>
                  <a:close/>
                </a:path>
              </a:pathLst>
            </a:custGeom>
            <a:solidFill>
              <a:srgbClr val="FF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tlCol="0"/>
            <a:lstStyle/>
            <a:p>
              <a:pPr algn="ctr"/>
              <a:endParaRPr lang="de-DE"/>
            </a:p>
          </xdr:txBody>
        </xdr:sp>
      </xdr:grpSp>
    </xdr:grpSp>
    <xdr:clientData/>
  </xdr:twoCellAnchor>
</xdr:wsDr>
</file>

<file path=xl/tables/table1.xml><?xml version="1.0" encoding="utf-8"?>
<table xmlns="http://schemas.openxmlformats.org/spreadsheetml/2006/main" id="1" name="tab_fahrten1" displayName="tab_fahrten1" ref="A29:F43" totalsRowCount="1" headerRowDxfId="21" dataDxfId="20" totalsRowDxfId="18" tableBorderDxfId="19">
  <autoFilter ref="A29:F4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Datum" totalsRowLabel="Ergebnis" dataDxfId="17" totalsRowDxfId="16"/>
    <tableColumn id="2" name="Bezeichnung" dataDxfId="15" totalsRowDxfId="14"/>
    <tableColumn id="3" name="Fahrtziel" dataDxfId="13" totalsRowDxfId="12">
      <calculatedColumnFormula>IFERROR(VLOOKUP(tab_fahrten1[[#This Row],[Bezeichnung]],tab_training[[Bezeichnung]:[Fahrtziel]],2,FALSE),"")</calculatedColumnFormula>
    </tableColumn>
    <tableColumn id="4" name="Grund der Fahrt" dataDxfId="11" totalsRowDxfId="10"/>
    <tableColumn id="5" name="Kilometer" totalsRowFunction="sum" dataDxfId="9" totalsRowDxfId="8">
      <calculatedColumnFormula>IFERROR(VLOOKUP(tab_fahrten1[[#This Row],[Fahrtziel]],tab_training[[Fahrtziel]:[km vom Wohnort]],2,FALSE)*2,"")</calculatedColumnFormula>
    </tableColumn>
    <tableColumn id="6" name="Betrag (0,30€/km)" totalsRowFunction="sum" dataDxfId="7" totalsRowDxfId="6">
      <calculatedColumnFormula>IFERROR(tab_fahrten1[[#This Row],[Kilometer]]*0.3,"")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tab_training" displayName="tab_training" ref="A4:E43" totalsRowShown="0" dataDxfId="5">
  <autoFilter ref="A4:E43"/>
  <sortState ref="A5:E37">
    <sortCondition ref="C5:C37"/>
  </sortState>
  <tableColumns count="5">
    <tableColumn id="1" name="Ort" dataDxfId="4"/>
    <tableColumn id="4" name="Straße" dataDxfId="3"/>
    <tableColumn id="6" name="Bezeichnung" dataDxfId="2"/>
    <tableColumn id="5" name="Fahrtziel" dataDxfId="1">
      <calculatedColumnFormula>tab_training[[#This Row],[Straße]]&amp;", "&amp;tab_training[[#This Row],[Ort]]</calculatedColumnFormula>
    </tableColumn>
    <tableColumn id="3" name="km vom Wohnort" dataDxfId="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_Grund" displayName="tab_Grund" ref="H4:H29" totalsRowShown="0">
  <autoFilter ref="H4:H29"/>
  <sortState ref="H5:H26">
    <sortCondition ref="H4:H26"/>
  </sortState>
  <tableColumns count="1">
    <tableColumn id="1" name="Grund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J26"/>
  <sheetViews>
    <sheetView showGridLines="0" zoomScale="140" zoomScaleNormal="140" workbookViewId="0">
      <selection activeCell="C5" sqref="C5"/>
    </sheetView>
  </sheetViews>
  <sheetFormatPr baseColWidth="10" defaultRowHeight="15.75" x14ac:dyDescent="0.25"/>
  <sheetData>
    <row r="1" spans="1:10" ht="31.5" x14ac:dyDescent="0.5">
      <c r="A1" s="20" t="s">
        <v>22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x14ac:dyDescent="0.25">
      <c r="A3" t="s">
        <v>53</v>
      </c>
    </row>
    <row r="5" spans="1:10" x14ac:dyDescent="0.25">
      <c r="A5" s="8" t="s">
        <v>23</v>
      </c>
      <c r="B5" s="8"/>
      <c r="C5" s="9"/>
      <c r="D5" s="9"/>
    </row>
    <row r="6" spans="1:10" x14ac:dyDescent="0.25">
      <c r="A6" s="8" t="s">
        <v>24</v>
      </c>
      <c r="B6" s="8"/>
      <c r="C6" s="9"/>
      <c r="D6" s="9"/>
    </row>
    <row r="7" spans="1:10" x14ac:dyDescent="0.25">
      <c r="A7" s="8" t="s">
        <v>25</v>
      </c>
      <c r="B7" s="8"/>
      <c r="C7" s="9"/>
      <c r="D7" s="9"/>
    </row>
    <row r="8" spans="1:10" x14ac:dyDescent="0.25">
      <c r="A8" s="8" t="s">
        <v>27</v>
      </c>
      <c r="B8" s="8"/>
      <c r="C8" s="10"/>
      <c r="D8" s="9"/>
    </row>
    <row r="9" spans="1:10" x14ac:dyDescent="0.25">
      <c r="A9" s="8" t="s">
        <v>26</v>
      </c>
      <c r="B9" s="8"/>
      <c r="C9" s="9"/>
      <c r="D9" s="9"/>
    </row>
    <row r="11" spans="1:10" x14ac:dyDescent="0.25">
      <c r="A11" s="18" t="s">
        <v>54</v>
      </c>
    </row>
    <row r="13" spans="1:10" x14ac:dyDescent="0.25">
      <c r="A13" s="8" t="s">
        <v>32</v>
      </c>
      <c r="B13" s="8"/>
      <c r="C13" s="9"/>
      <c r="D13" s="19"/>
    </row>
    <row r="14" spans="1:10" x14ac:dyDescent="0.25">
      <c r="A14" s="8" t="s">
        <v>33</v>
      </c>
      <c r="B14" s="8"/>
      <c r="C14" s="10"/>
      <c r="D14" s="19"/>
    </row>
    <row r="16" spans="1:10" x14ac:dyDescent="0.25">
      <c r="A16" t="s">
        <v>56</v>
      </c>
    </row>
    <row r="17" spans="1:1" x14ac:dyDescent="0.25">
      <c r="A17" t="s">
        <v>55</v>
      </c>
    </row>
    <row r="19" spans="1:1" x14ac:dyDescent="0.25">
      <c r="A19" t="s">
        <v>105</v>
      </c>
    </row>
    <row r="20" spans="1:1" x14ac:dyDescent="0.25">
      <c r="A20" t="s">
        <v>65</v>
      </c>
    </row>
    <row r="21" spans="1:1" x14ac:dyDescent="0.25">
      <c r="A21" t="s">
        <v>104</v>
      </c>
    </row>
    <row r="22" spans="1:1" x14ac:dyDescent="0.25">
      <c r="A22" t="s">
        <v>66</v>
      </c>
    </row>
    <row r="23" spans="1:1" x14ac:dyDescent="0.25">
      <c r="A23" t="s">
        <v>69</v>
      </c>
    </row>
    <row r="24" spans="1:1" x14ac:dyDescent="0.25">
      <c r="A24" t="s">
        <v>67</v>
      </c>
    </row>
    <row r="25" spans="1:1" x14ac:dyDescent="0.25">
      <c r="A25" t="s">
        <v>96</v>
      </c>
    </row>
    <row r="26" spans="1:1" x14ac:dyDescent="0.25">
      <c r="A26" t="s">
        <v>68</v>
      </c>
    </row>
  </sheetData>
  <dataValidations count="2">
    <dataValidation type="list" allowBlank="1" showInputMessage="1" showErrorMessage="1" sqref="C13">
      <formula1>"I. Quartal, II. Quartal, III. Quartal, IV. Quartal"</formula1>
    </dataValidation>
    <dataValidation type="list" allowBlank="1" showInputMessage="1" showErrorMessage="1" sqref="C14">
      <formula1>"2017,2018,2019,2020,2021,2022,2023,2024,2025,2026,2027,2028,2029,2030"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F52"/>
  <sheetViews>
    <sheetView showGridLines="0" zoomScale="140" zoomScaleNormal="140" zoomScaleSheetLayoutView="150" zoomScalePageLayoutView="120" workbookViewId="0">
      <selection activeCell="F39" sqref="F39"/>
    </sheetView>
  </sheetViews>
  <sheetFormatPr baseColWidth="10" defaultColWidth="10.875" defaultRowHeight="15" x14ac:dyDescent="0.25"/>
  <cols>
    <col min="1" max="1" width="8.125" style="1" customWidth="1"/>
    <col min="2" max="2" width="12" style="1" customWidth="1"/>
    <col min="3" max="3" width="17.375" style="1" customWidth="1"/>
    <col min="4" max="4" width="15.875" style="1" customWidth="1"/>
    <col min="5" max="5" width="14.125" style="1" customWidth="1"/>
    <col min="6" max="6" width="15.125" style="1" customWidth="1"/>
    <col min="7" max="7" width="0.375" style="1" customWidth="1"/>
    <col min="8" max="16384" width="10.875" style="1"/>
  </cols>
  <sheetData>
    <row r="1" spans="1:6" ht="6.95" customHeight="1" x14ac:dyDescent="0.25">
      <c r="A1" s="2"/>
    </row>
    <row r="2" spans="1:6" x14ac:dyDescent="0.25">
      <c r="A2" s="2"/>
    </row>
    <row r="3" spans="1:6" x14ac:dyDescent="0.25">
      <c r="A3" s="2"/>
    </row>
    <row r="4" spans="1:6" x14ac:dyDescent="0.25">
      <c r="A4" s="2"/>
    </row>
    <row r="5" spans="1:6" x14ac:dyDescent="0.25">
      <c r="A5" s="2"/>
    </row>
    <row r="6" spans="1:6" x14ac:dyDescent="0.25">
      <c r="A6" s="2"/>
    </row>
    <row r="8" spans="1:6" ht="8.1" customHeight="1" x14ac:dyDescent="0.25"/>
    <row r="9" spans="1:6" x14ac:dyDescent="0.25">
      <c r="A9" s="1" t="s">
        <v>0</v>
      </c>
      <c r="E9" s="3" t="s">
        <v>2</v>
      </c>
    </row>
    <row r="11" spans="1:6" x14ac:dyDescent="0.25">
      <c r="A11" s="1" t="s">
        <v>1</v>
      </c>
      <c r="E11" s="11" t="str">
        <f>Hinweise!C5&amp;"  "&amp;Hinweise!C6</f>
        <v xml:space="preserve">  </v>
      </c>
      <c r="F11" s="11"/>
    </row>
    <row r="12" spans="1:6" x14ac:dyDescent="0.25">
      <c r="A12" s="22" t="s">
        <v>103</v>
      </c>
      <c r="E12" s="12" t="s">
        <v>122</v>
      </c>
      <c r="F12" s="12"/>
    </row>
    <row r="13" spans="1:6" x14ac:dyDescent="0.25">
      <c r="A13" s="22" t="s">
        <v>101</v>
      </c>
      <c r="E13" s="11"/>
      <c r="F13" s="11"/>
    </row>
    <row r="14" spans="1:6" x14ac:dyDescent="0.25">
      <c r="A14" s="22" t="s">
        <v>102</v>
      </c>
      <c r="E14" s="11">
        <f>Hinweise!C7</f>
        <v>0</v>
      </c>
      <c r="F14" s="11"/>
    </row>
    <row r="15" spans="1:6" x14ac:dyDescent="0.25">
      <c r="E15" s="12" t="s">
        <v>3</v>
      </c>
      <c r="F15" s="13"/>
    </row>
    <row r="16" spans="1:6" x14ac:dyDescent="0.25">
      <c r="E16" s="11"/>
      <c r="F16" s="11"/>
    </row>
    <row r="17" spans="1:6" x14ac:dyDescent="0.25">
      <c r="E17" s="11">
        <f>Hinweise!C8</f>
        <v>0</v>
      </c>
      <c r="F17" s="11"/>
    </row>
    <row r="18" spans="1:6" x14ac:dyDescent="0.25">
      <c r="E18" s="12" t="s">
        <v>4</v>
      </c>
      <c r="F18" s="13"/>
    </row>
    <row r="19" spans="1:6" x14ac:dyDescent="0.25">
      <c r="E19" s="11"/>
      <c r="F19" s="11"/>
    </row>
    <row r="20" spans="1:6" x14ac:dyDescent="0.25">
      <c r="E20" s="11">
        <f>Hinweise!C9</f>
        <v>0</v>
      </c>
      <c r="F20" s="11"/>
    </row>
    <row r="21" spans="1:6" x14ac:dyDescent="0.25">
      <c r="E21" s="12" t="s">
        <v>5</v>
      </c>
      <c r="F21" s="11"/>
    </row>
    <row r="22" spans="1:6" ht="3" customHeight="1" x14ac:dyDescent="0.25"/>
    <row r="23" spans="1:6" x14ac:dyDescent="0.25">
      <c r="A23" s="3" t="str">
        <f>"Im Auftrag der Rettungshundestaffel Lingen/Ems e.V. unternommene Fahrten im "&amp;Hinweise!C13&amp;" "&amp;Hinweise!C14&amp;"."</f>
        <v>Im Auftrag der Rettungshundestaffel Lingen/Ems e.V. unternommene Fahrten im  .</v>
      </c>
      <c r="F23" s="7"/>
    </row>
    <row r="24" spans="1:6" ht="8.1" customHeight="1" x14ac:dyDescent="0.25"/>
    <row r="25" spans="1:6" x14ac:dyDescent="0.25">
      <c r="A25" s="1" t="s">
        <v>6</v>
      </c>
    </row>
    <row r="26" spans="1:6" x14ac:dyDescent="0.25">
      <c r="A26" s="1" t="s">
        <v>7</v>
      </c>
    </row>
    <row r="27" spans="1:6" x14ac:dyDescent="0.25">
      <c r="A27" s="1" t="s">
        <v>8</v>
      </c>
    </row>
    <row r="28" spans="1:6" ht="9" customHeight="1" x14ac:dyDescent="0.25"/>
    <row r="29" spans="1:6" ht="30" customHeight="1" x14ac:dyDescent="0.25">
      <c r="A29" s="32" t="s">
        <v>9</v>
      </c>
      <c r="B29" s="33" t="s">
        <v>16</v>
      </c>
      <c r="C29" s="33" t="s">
        <v>10</v>
      </c>
      <c r="D29" s="33" t="s">
        <v>11</v>
      </c>
      <c r="E29" s="34" t="s">
        <v>123</v>
      </c>
      <c r="F29" s="33" t="s">
        <v>12</v>
      </c>
    </row>
    <row r="30" spans="1:6" s="31" customFormat="1" x14ac:dyDescent="0.25">
      <c r="A30" s="27"/>
      <c r="B30" s="30"/>
      <c r="C30" s="30" t="str">
        <f>IFERROR(VLOOKUP(tab_fahrten1[[#This Row],[Bezeichnung]],tab_training[[Bezeichnung]:[Fahrtziel]],2,FALSE),"")</f>
        <v/>
      </c>
      <c r="D30" s="30"/>
      <c r="E30" s="35" t="str">
        <f>IFERROR(VLOOKUP(tab_fahrten1[[#This Row],[Fahrtziel]],tab_training[[Fahrtziel]:[km vom Wohnort]],2,FALSE)*2,"")</f>
        <v/>
      </c>
      <c r="F30" s="28" t="str">
        <f>IFERROR(tab_fahrten1[[#This Row],[Kilometer]]*0.3,"")</f>
        <v/>
      </c>
    </row>
    <row r="31" spans="1:6" s="31" customFormat="1" x14ac:dyDescent="0.25">
      <c r="A31" s="27"/>
      <c r="B31" s="30"/>
      <c r="C31" s="30" t="str">
        <f>IFERROR(VLOOKUP(tab_fahrten1[[#This Row],[Bezeichnung]],tab_training[[Bezeichnung]:[Fahrtziel]],2,FALSE),"")</f>
        <v/>
      </c>
      <c r="D31" s="30"/>
      <c r="E31" s="35" t="str">
        <f>IFERROR(VLOOKUP(tab_fahrten1[[#This Row],[Fahrtziel]],tab_training[[Fahrtziel]:[km vom Wohnort]],2,FALSE)*2,"")</f>
        <v/>
      </c>
      <c r="F31" s="28" t="str">
        <f>IFERROR(tab_fahrten1[[#This Row],[Kilometer]]*0.3,"")</f>
        <v/>
      </c>
    </row>
    <row r="32" spans="1:6" s="31" customFormat="1" x14ac:dyDescent="0.25">
      <c r="A32" s="27"/>
      <c r="B32" s="30"/>
      <c r="C32" s="30" t="str">
        <f>IFERROR(VLOOKUP(tab_fahrten1[[#This Row],[Bezeichnung]],tab_training[[Bezeichnung]:[Fahrtziel]],2,FALSE),"")</f>
        <v/>
      </c>
      <c r="D32" s="30"/>
      <c r="E32" s="35" t="str">
        <f>IFERROR(VLOOKUP(tab_fahrten1[[#This Row],[Fahrtziel]],tab_training[[Fahrtziel]:[km vom Wohnort]],2,FALSE)*2,"")</f>
        <v/>
      </c>
      <c r="F32" s="28" t="str">
        <f>IFERROR(tab_fahrten1[[#This Row],[Kilometer]]*0.3,"")</f>
        <v/>
      </c>
    </row>
    <row r="33" spans="1:6" s="31" customFormat="1" x14ac:dyDescent="0.25">
      <c r="A33" s="27"/>
      <c r="B33" s="30"/>
      <c r="C33" s="30" t="str">
        <f>IFERROR(VLOOKUP(tab_fahrten1[[#This Row],[Bezeichnung]],tab_training[[Bezeichnung]:[Fahrtziel]],2,FALSE),"")</f>
        <v/>
      </c>
      <c r="D33" s="30"/>
      <c r="E33" s="35" t="str">
        <f>IFERROR(VLOOKUP(tab_fahrten1[[#This Row],[Fahrtziel]],tab_training[[Fahrtziel]:[km vom Wohnort]],2,FALSE)*2,"")</f>
        <v/>
      </c>
      <c r="F33" s="28" t="str">
        <f>IFERROR(tab_fahrten1[[#This Row],[Kilometer]]*0.3,"")</f>
        <v/>
      </c>
    </row>
    <row r="34" spans="1:6" s="31" customFormat="1" x14ac:dyDescent="0.25">
      <c r="A34" s="27"/>
      <c r="B34" s="30"/>
      <c r="C34" s="30" t="str">
        <f>IFERROR(VLOOKUP(tab_fahrten1[[#This Row],[Bezeichnung]],tab_training[[Bezeichnung]:[Fahrtziel]],2,FALSE),"")</f>
        <v/>
      </c>
      <c r="D34" s="30"/>
      <c r="E34" s="35" t="str">
        <f>IFERROR(VLOOKUP(tab_fahrten1[[#This Row],[Fahrtziel]],tab_training[[Fahrtziel]:[km vom Wohnort]],2,FALSE)*2,"")</f>
        <v/>
      </c>
      <c r="F34" s="28" t="str">
        <f>IFERROR(tab_fahrten1[[#This Row],[Kilometer]]*0.3,"")</f>
        <v/>
      </c>
    </row>
    <row r="35" spans="1:6" s="31" customFormat="1" x14ac:dyDescent="0.25">
      <c r="A35" s="27"/>
      <c r="B35" s="30"/>
      <c r="C35" s="30" t="str">
        <f>IFERROR(VLOOKUP(tab_fahrten1[[#This Row],[Bezeichnung]],tab_training[[Bezeichnung]:[Fahrtziel]],2,FALSE),"")</f>
        <v/>
      </c>
      <c r="D35" s="30"/>
      <c r="E35" s="35" t="str">
        <f>IFERROR(VLOOKUP(tab_fahrten1[[#This Row],[Fahrtziel]],tab_training[[Fahrtziel]:[km vom Wohnort]],2,FALSE)*2,"")</f>
        <v/>
      </c>
      <c r="F35" s="28" t="str">
        <f>IFERROR(tab_fahrten1[[#This Row],[Kilometer]]*0.3,"")</f>
        <v/>
      </c>
    </row>
    <row r="36" spans="1:6" s="31" customFormat="1" x14ac:dyDescent="0.25">
      <c r="A36" s="27"/>
      <c r="B36" s="30"/>
      <c r="C36" s="30" t="str">
        <f>IFERROR(VLOOKUP(tab_fahrten1[[#This Row],[Bezeichnung]],tab_training[[Bezeichnung]:[Fahrtziel]],2,FALSE),"")</f>
        <v/>
      </c>
      <c r="D36" s="30"/>
      <c r="E36" s="35" t="str">
        <f>IFERROR(VLOOKUP(tab_fahrten1[[#This Row],[Fahrtziel]],tab_training[[Fahrtziel]:[km vom Wohnort]],2,FALSE)*2,"")</f>
        <v/>
      </c>
      <c r="F36" s="28" t="str">
        <f>IFERROR(tab_fahrten1[[#This Row],[Kilometer]]*0.3,"")</f>
        <v/>
      </c>
    </row>
    <row r="37" spans="1:6" s="31" customFormat="1" x14ac:dyDescent="0.25">
      <c r="A37" s="27"/>
      <c r="B37" s="30"/>
      <c r="C37" s="30" t="str">
        <f>IFERROR(VLOOKUP(tab_fahrten1[[#This Row],[Bezeichnung]],tab_training[[Bezeichnung]:[Fahrtziel]],2,FALSE),"")</f>
        <v/>
      </c>
      <c r="D37" s="30"/>
      <c r="E37" s="35" t="str">
        <f>IFERROR(VLOOKUP(tab_fahrten1[[#This Row],[Fahrtziel]],tab_training[[Fahrtziel]:[km vom Wohnort]],2,FALSE)*2,"")</f>
        <v/>
      </c>
      <c r="F37" s="28" t="str">
        <f>IFERROR(tab_fahrten1[[#This Row],[Kilometer]]*0.3,"")</f>
        <v/>
      </c>
    </row>
    <row r="38" spans="1:6" s="31" customFormat="1" x14ac:dyDescent="0.25">
      <c r="A38" s="27"/>
      <c r="B38" s="30"/>
      <c r="C38" s="30" t="str">
        <f>IFERROR(VLOOKUP(tab_fahrten1[[#This Row],[Bezeichnung]],tab_training[[Bezeichnung]:[Fahrtziel]],2,FALSE),"")</f>
        <v/>
      </c>
      <c r="D38" s="30"/>
      <c r="E38" s="35" t="str">
        <f>IFERROR(VLOOKUP(tab_fahrten1[[#This Row],[Fahrtziel]],tab_training[[Fahrtziel]:[km vom Wohnort]],2,FALSE)*2,"")</f>
        <v/>
      </c>
      <c r="F38" s="28" t="str">
        <f>IFERROR(tab_fahrten1[[#This Row],[Kilometer]]*0.3,"")</f>
        <v/>
      </c>
    </row>
    <row r="39" spans="1:6" s="31" customFormat="1" x14ac:dyDescent="0.25">
      <c r="A39" s="27"/>
      <c r="B39" s="30"/>
      <c r="C39" s="30" t="str">
        <f>IFERROR(VLOOKUP(tab_fahrten1[[#This Row],[Bezeichnung]],tab_training[[Bezeichnung]:[Fahrtziel]],2,FALSE),"")</f>
        <v/>
      </c>
      <c r="D39" s="30"/>
      <c r="E39" s="35" t="str">
        <f>IFERROR(VLOOKUP(tab_fahrten1[[#This Row],[Fahrtziel]],tab_training[[Fahrtziel]:[km vom Wohnort]],2,FALSE)*2,"")</f>
        <v/>
      </c>
      <c r="F39" s="28" t="str">
        <f>IFERROR(tab_fahrten1[[#This Row],[Kilometer]]*0.3,"")</f>
        <v/>
      </c>
    </row>
    <row r="40" spans="1:6" s="31" customFormat="1" x14ac:dyDescent="0.25">
      <c r="A40" s="27"/>
      <c r="B40" s="30"/>
      <c r="C40" s="30" t="str">
        <f>IFERROR(VLOOKUP(tab_fahrten1[[#This Row],[Bezeichnung]],tab_training[[Bezeichnung]:[Fahrtziel]],2,FALSE),"")</f>
        <v/>
      </c>
      <c r="D40" s="30"/>
      <c r="E40" s="35" t="str">
        <f>IFERROR(VLOOKUP(tab_fahrten1[[#This Row],[Fahrtziel]],tab_training[[Fahrtziel]:[km vom Wohnort]],2,FALSE)*2,"")</f>
        <v/>
      </c>
      <c r="F40" s="28" t="str">
        <f>IFERROR(tab_fahrten1[[#This Row],[Kilometer]]*0.3,"")</f>
        <v/>
      </c>
    </row>
    <row r="41" spans="1:6" s="31" customFormat="1" x14ac:dyDescent="0.25">
      <c r="A41" s="27"/>
      <c r="B41" s="30"/>
      <c r="C41" s="30" t="str">
        <f>IFERROR(VLOOKUP(tab_fahrten1[[#This Row],[Bezeichnung]],tab_training[[Bezeichnung]:[Fahrtziel]],2,FALSE),"")</f>
        <v/>
      </c>
      <c r="D41" s="30"/>
      <c r="E41" s="35" t="str">
        <f>IFERROR(VLOOKUP(tab_fahrten1[[#This Row],[Fahrtziel]],tab_training[[Fahrtziel]:[km vom Wohnort]],2,FALSE)*2,"")</f>
        <v/>
      </c>
      <c r="F41" s="28" t="str">
        <f>IFERROR(tab_fahrten1[[#This Row],[Kilometer]]*0.3,"")</f>
        <v/>
      </c>
    </row>
    <row r="42" spans="1:6" s="31" customFormat="1" x14ac:dyDescent="0.25">
      <c r="A42" s="26"/>
      <c r="B42" s="30"/>
      <c r="C42" s="30" t="str">
        <f>IFERROR(VLOOKUP(tab_fahrten1[[#This Row],[Bezeichnung]],tab_training[[Bezeichnung]:[Fahrtziel]],2,FALSE),"")</f>
        <v/>
      </c>
      <c r="D42" s="30"/>
      <c r="E42" s="35" t="str">
        <f>IFERROR(VLOOKUP(tab_fahrten1[[#This Row],[Fahrtziel]],tab_training[[Fahrtziel]:[km vom Wohnort]],2,FALSE)*2,"")</f>
        <v/>
      </c>
      <c r="F42" s="28" t="str">
        <f>IFERROR(tab_fahrten1[[#This Row],[Kilometer]]*0.3,"")</f>
        <v/>
      </c>
    </row>
    <row r="43" spans="1:6" x14ac:dyDescent="0.25">
      <c r="A43" s="23" t="s">
        <v>13</v>
      </c>
      <c r="B43" s="23"/>
      <c r="C43" s="23"/>
      <c r="D43" s="29"/>
      <c r="E43" s="36">
        <f>SUBTOTAL(109,tab_fahrten1[Kilometer])</f>
        <v>0</v>
      </c>
      <c r="F43" s="25">
        <f>SUBTOTAL(109,tab_fahrten1[Betrag (0,30€/km)])</f>
        <v>0</v>
      </c>
    </row>
    <row r="44" spans="1:6" x14ac:dyDescent="0.25">
      <c r="A44" s="23"/>
      <c r="B44" s="23"/>
      <c r="C44" s="23"/>
      <c r="D44" s="29"/>
      <c r="E44" s="24"/>
      <c r="F44" s="25"/>
    </row>
    <row r="45" spans="1:6" x14ac:dyDescent="0.25">
      <c r="A45" s="14" t="str">
        <f ca="1">TEXT(TODAY(),"TT.MM.JJ")&amp;", "&amp;Hinweise!C8</f>
        <v xml:space="preserve">16.01.18, </v>
      </c>
    </row>
    <row r="46" spans="1:6" x14ac:dyDescent="0.25">
      <c r="A46" s="15" t="s">
        <v>28</v>
      </c>
      <c r="B46" s="17"/>
      <c r="D46" s="15" t="s">
        <v>29</v>
      </c>
      <c r="E46" s="16"/>
      <c r="F46" s="16"/>
    </row>
    <row r="47" spans="1:6" x14ac:dyDescent="0.25">
      <c r="A47" s="1" t="s">
        <v>30</v>
      </c>
    </row>
    <row r="48" spans="1:6" x14ac:dyDescent="0.25">
      <c r="A48" s="1" t="s">
        <v>31</v>
      </c>
    </row>
    <row r="49" spans="1:6" ht="12.95" customHeight="1" x14ac:dyDescent="0.25"/>
    <row r="51" spans="1:6" x14ac:dyDescent="0.25">
      <c r="A51" s="21" t="str">
        <f ca="1">TEXT(TODAY(),"TT.MM.JJ")&amp;", "&amp;Hinweise!C8</f>
        <v xml:space="preserve">16.01.18, </v>
      </c>
    </row>
    <row r="52" spans="1:6" x14ac:dyDescent="0.25">
      <c r="A52" s="15" t="s">
        <v>28</v>
      </c>
      <c r="B52" s="17"/>
      <c r="D52" s="15" t="s">
        <v>29</v>
      </c>
      <c r="E52" s="16"/>
      <c r="F52" s="16"/>
    </row>
  </sheetData>
  <sheetProtection insertColumns="0" selectLockedCells="1"/>
  <phoneticPr fontId="3" type="noConversion"/>
  <dataValidations disablePrompts="1" count="1">
    <dataValidation type="list" allowBlank="1" showInputMessage="1" showErrorMessage="1" sqref="F23">
      <formula1>"Quartal 2017, Quartal 2018, Quartal 2019, Quartal 2020, Quartal 2021"</formula1>
    </dataValidation>
  </dataValidations>
  <pageMargins left="0.70000000000000007" right="0.50314960629921268" top="0.75000000000000011" bottom="0.75000000000000011" header="0.30000000000000004" footer="0.30000000000000004"/>
  <pageSetup paperSize="9" scale="97" orientation="portrait" horizontalDpi="0" verticalDpi="0"/>
  <headerFooter>
    <oddFooter>&amp;CSeite &amp;P von &amp;N Seite/n</oddFooter>
  </headerFooter>
  <colBreaks count="1" manualBreakCount="1">
    <brk id="7" max="1048575" man="1"/>
  </colBreak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Trainingsgebiete!$H$5:$H$447</xm:f>
          </x14:formula1>
          <xm:sqref>D30:D42</xm:sqref>
        </x14:dataValidation>
        <x14:dataValidation type="list" allowBlank="1" showInputMessage="1" showErrorMessage="1">
          <x14:formula1>
            <xm:f>Trainingsgebiete!$C$5:$C$603</xm:f>
          </x14:formula1>
          <xm:sqref>B30:B42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</sheetPr>
  <dimension ref="A2:H43"/>
  <sheetViews>
    <sheetView tabSelected="1" topLeftCell="A5" workbookViewId="0">
      <selection activeCell="C30" sqref="C30"/>
    </sheetView>
  </sheetViews>
  <sheetFormatPr baseColWidth="10" defaultRowHeight="15.75" x14ac:dyDescent="0.25"/>
  <cols>
    <col min="1" max="1" width="14.5" bestFit="1" customWidth="1"/>
    <col min="2" max="2" width="23.125" customWidth="1"/>
    <col min="3" max="3" width="44.125" customWidth="1"/>
    <col min="4" max="4" width="30.375" customWidth="1"/>
    <col min="5" max="5" width="18.375" customWidth="1"/>
    <col min="8" max="8" width="22" bestFit="1" customWidth="1"/>
  </cols>
  <sheetData>
    <row r="2" spans="1:8" ht="21" x14ac:dyDescent="0.35">
      <c r="A2" s="6" t="s">
        <v>14</v>
      </c>
      <c r="H2" s="6" t="s">
        <v>11</v>
      </c>
    </row>
    <row r="4" spans="1:8" x14ac:dyDescent="0.25">
      <c r="A4" t="s">
        <v>15</v>
      </c>
      <c r="B4" t="s">
        <v>18</v>
      </c>
      <c r="C4" t="s">
        <v>16</v>
      </c>
      <c r="D4" t="s">
        <v>10</v>
      </c>
      <c r="E4" t="s">
        <v>17</v>
      </c>
      <c r="H4" t="s">
        <v>34</v>
      </c>
    </row>
    <row r="5" spans="1:8" x14ac:dyDescent="0.25">
      <c r="A5" s="4" t="s">
        <v>102</v>
      </c>
      <c r="B5" s="4" t="s">
        <v>19</v>
      </c>
      <c r="C5" s="4" t="s">
        <v>106</v>
      </c>
      <c r="D5" s="4" t="str">
        <f>tab_training[[#This Row],[Straße]]&amp;", "&amp;tab_training[[#This Row],[Ort]]</f>
        <v>Mühlengraben, 49808 Lingen</v>
      </c>
      <c r="E5" s="5"/>
      <c r="H5" t="s">
        <v>94</v>
      </c>
    </row>
    <row r="6" spans="1:8" ht="31.5" x14ac:dyDescent="0.25">
      <c r="A6" s="4" t="s">
        <v>127</v>
      </c>
      <c r="B6" s="4" t="s">
        <v>60</v>
      </c>
      <c r="C6" s="4" t="s">
        <v>115</v>
      </c>
      <c r="D6" s="4" t="str">
        <f>tab_training[[#This Row],[Straße]]&amp;", "&amp;tab_training[[#This Row],[Ort]]</f>
        <v>Rheitlager Weg 1, 49808 Schepsdorf</v>
      </c>
      <c r="E6" s="5"/>
      <c r="H6" t="s">
        <v>85</v>
      </c>
    </row>
    <row r="7" spans="1:8" x14ac:dyDescent="0.25">
      <c r="A7" s="4" t="s">
        <v>102</v>
      </c>
      <c r="B7" s="4" t="s">
        <v>21</v>
      </c>
      <c r="C7" s="4" t="s">
        <v>108</v>
      </c>
      <c r="D7" s="4" t="str">
        <f>tab_training[[#This Row],[Straße]]&amp;", "&amp;tab_training[[#This Row],[Ort]]</f>
        <v>Niederdarmer Str. , 49808 Lingen</v>
      </c>
      <c r="E7" s="5"/>
      <c r="H7" t="s">
        <v>44</v>
      </c>
    </row>
    <row r="8" spans="1:8" ht="31.5" x14ac:dyDescent="0.25">
      <c r="A8" s="4" t="s">
        <v>128</v>
      </c>
      <c r="B8" s="4" t="s">
        <v>70</v>
      </c>
      <c r="C8" s="4" t="s">
        <v>116</v>
      </c>
      <c r="D8" s="4" t="str">
        <f>tab_training[[#This Row],[Straße]]&amp;", "&amp;tab_training[[#This Row],[Ort]]</f>
        <v>Borsigstr. 2, 49835 Wietmarschen</v>
      </c>
      <c r="E8" s="5"/>
      <c r="H8" t="s">
        <v>98</v>
      </c>
    </row>
    <row r="9" spans="1:8" ht="31.5" x14ac:dyDescent="0.25">
      <c r="A9" s="4" t="s">
        <v>129</v>
      </c>
      <c r="B9" s="4" t="s">
        <v>71</v>
      </c>
      <c r="C9" s="4" t="s">
        <v>145</v>
      </c>
      <c r="D9" s="4" t="str">
        <f>tab_training[[#This Row],[Straße]]&amp;", "&amp;tab_training[[#This Row],[Ort]]</f>
        <v>Am Bahndamm, 48455 Bad Bentheim</v>
      </c>
      <c r="E9" s="5"/>
      <c r="H9" t="s">
        <v>82</v>
      </c>
    </row>
    <row r="10" spans="1:8" x14ac:dyDescent="0.25">
      <c r="A10" s="4" t="s">
        <v>102</v>
      </c>
      <c r="B10" s="4" t="s">
        <v>48</v>
      </c>
      <c r="C10" s="4" t="s">
        <v>109</v>
      </c>
      <c r="D10" s="4" t="str">
        <f>tab_training[[#This Row],[Straße]]&amp;", "&amp;tab_training[[#This Row],[Ort]]</f>
        <v>Zur Kiesgrube, 49808 Lingen</v>
      </c>
      <c r="E10" s="5"/>
      <c r="H10" t="s">
        <v>81</v>
      </c>
    </row>
    <row r="11" spans="1:8" x14ac:dyDescent="0.25">
      <c r="A11" s="4" t="s">
        <v>102</v>
      </c>
      <c r="B11" s="4" t="s">
        <v>78</v>
      </c>
      <c r="C11" s="4" t="s">
        <v>168</v>
      </c>
      <c r="D11" s="4" t="str">
        <f>tab_training[[#This Row],[Straße]]&amp;", "&amp;tab_training[[#This Row],[Ort]]</f>
        <v>Schillerstr. 2, 49808 Lingen</v>
      </c>
      <c r="E11" s="5"/>
      <c r="H11" t="s">
        <v>35</v>
      </c>
    </row>
    <row r="12" spans="1:8" ht="31.5" x14ac:dyDescent="0.25">
      <c r="A12" s="4" t="s">
        <v>130</v>
      </c>
      <c r="B12" s="4" t="s">
        <v>89</v>
      </c>
      <c r="C12" s="4" t="s">
        <v>121</v>
      </c>
      <c r="D12" s="4" t="str">
        <f>tab_training[[#This Row],[Straße]]&amp;", "&amp;tab_training[[#This Row],[Ort]]</f>
        <v>Dever Weg, 26871 Papenburg</v>
      </c>
      <c r="E12" s="5"/>
      <c r="H12" t="s">
        <v>38</v>
      </c>
    </row>
    <row r="13" spans="1:8" x14ac:dyDescent="0.25">
      <c r="A13" s="4" t="s">
        <v>124</v>
      </c>
      <c r="B13" s="4" t="s">
        <v>76</v>
      </c>
      <c r="C13" s="4" t="s">
        <v>77</v>
      </c>
      <c r="D13" s="4" t="str">
        <f>tab_training[[#This Row],[Straße]]&amp;", "&amp;tab_training[[#This Row],[Ort]]</f>
        <v>Kompaniestr. 7, 49757 Werlte</v>
      </c>
      <c r="E13" s="5"/>
      <c r="H13" t="s">
        <v>46</v>
      </c>
    </row>
    <row r="14" spans="1:8" x14ac:dyDescent="0.25">
      <c r="A14" s="4" t="s">
        <v>102</v>
      </c>
      <c r="B14" s="4" t="s">
        <v>48</v>
      </c>
      <c r="C14" s="4" t="s">
        <v>110</v>
      </c>
      <c r="D14" s="4" t="str">
        <f>tab_training[[#This Row],[Straße]]&amp;", "&amp;tab_training[[#This Row],[Ort]]</f>
        <v>Zur Kiesgrube, 49808 Lingen</v>
      </c>
      <c r="E14" s="5"/>
      <c r="H14" t="s">
        <v>39</v>
      </c>
    </row>
    <row r="15" spans="1:8" x14ac:dyDescent="0.25">
      <c r="A15" s="4" t="s">
        <v>102</v>
      </c>
      <c r="B15" s="4" t="s">
        <v>151</v>
      </c>
      <c r="C15" s="4" t="s">
        <v>152</v>
      </c>
      <c r="D15" s="4" t="str">
        <f>tab_training[[#This Row],[Straße]]&amp;", "&amp;tab_training[[#This Row],[Ort]]</f>
        <v>Lindenstr. 24a, 49808 Lingen</v>
      </c>
      <c r="E15" s="5"/>
      <c r="H15" t="s">
        <v>40</v>
      </c>
    </row>
    <row r="16" spans="1:8" x14ac:dyDescent="0.25">
      <c r="A16" s="4" t="s">
        <v>131</v>
      </c>
      <c r="B16" s="4" t="s">
        <v>49</v>
      </c>
      <c r="C16" s="4" t="s">
        <v>150</v>
      </c>
      <c r="D16" s="4" t="str">
        <f>tab_training[[#This Row],[Straße]]&amp;", "&amp;tab_training[[#This Row],[Ort]]</f>
        <v>Klosterholter Str., 49744 Geeste</v>
      </c>
      <c r="E16" s="5"/>
      <c r="H16" t="s">
        <v>37</v>
      </c>
    </row>
    <row r="17" spans="1:8" x14ac:dyDescent="0.25">
      <c r="A17" s="4" t="s">
        <v>102</v>
      </c>
      <c r="B17" s="4" t="s">
        <v>21</v>
      </c>
      <c r="C17" s="4" t="s">
        <v>111</v>
      </c>
      <c r="D17" s="4" t="str">
        <f>tab_training[[#This Row],[Straße]]&amp;", "&amp;tab_training[[#This Row],[Ort]]</f>
        <v>Niederdarmer Str. , 49808 Lingen</v>
      </c>
      <c r="E17" s="5"/>
      <c r="H17" t="s">
        <v>41</v>
      </c>
    </row>
    <row r="18" spans="1:8" x14ac:dyDescent="0.25">
      <c r="A18" s="4" t="s">
        <v>102</v>
      </c>
      <c r="B18" s="4" t="s">
        <v>153</v>
      </c>
      <c r="C18" s="4" t="s">
        <v>117</v>
      </c>
      <c r="D18" s="4" t="str">
        <f>tab_training[[#This Row],[Straße]]&amp;", "&amp;tab_training[[#This Row],[Ort]]</f>
        <v>Darmer Esch, 49808 Lingen</v>
      </c>
      <c r="E18" s="5"/>
      <c r="H18" t="s">
        <v>87</v>
      </c>
    </row>
    <row r="19" spans="1:8" x14ac:dyDescent="0.25">
      <c r="A19" s="4" t="s">
        <v>125</v>
      </c>
      <c r="B19" s="4" t="s">
        <v>75</v>
      </c>
      <c r="C19" s="4" t="s">
        <v>146</v>
      </c>
      <c r="D19" s="4" t="str">
        <f>tab_training[[#This Row],[Straße]]&amp;", "&amp;tab_training[[#This Row],[Ort]]</f>
        <v>Raffineriestr., 49808 Biene</v>
      </c>
      <c r="E19" s="5"/>
      <c r="H19" t="s">
        <v>84</v>
      </c>
    </row>
    <row r="20" spans="1:8" x14ac:dyDescent="0.25">
      <c r="A20" s="4" t="s">
        <v>126</v>
      </c>
      <c r="B20" s="4" t="s">
        <v>80</v>
      </c>
      <c r="C20" s="4" t="s">
        <v>147</v>
      </c>
      <c r="D20" s="4" t="str">
        <f>tab_training[[#This Row],[Straße]]&amp;", "&amp;tab_training[[#This Row],[Ort]]</f>
        <v>Teichstr. , 49762 Sustrum</v>
      </c>
      <c r="E20" s="5"/>
      <c r="H20" t="s">
        <v>83</v>
      </c>
    </row>
    <row r="21" spans="1:8" ht="31.5" x14ac:dyDescent="0.25">
      <c r="A21" s="4" t="s">
        <v>133</v>
      </c>
      <c r="B21" s="4" t="s">
        <v>155</v>
      </c>
      <c r="C21" s="4" t="s">
        <v>154</v>
      </c>
      <c r="D21" s="4" t="str">
        <f>tab_training[[#This Row],[Straße]]&amp;", "&amp;tab_training[[#This Row],[Ort]]</f>
        <v>Zum Zeltplatz, 49740 Haselünne</v>
      </c>
      <c r="E21" s="5"/>
      <c r="H21" t="s">
        <v>36</v>
      </c>
    </row>
    <row r="22" spans="1:8" x14ac:dyDescent="0.25">
      <c r="A22" s="4" t="s">
        <v>102</v>
      </c>
      <c r="B22" s="4" t="s">
        <v>50</v>
      </c>
      <c r="C22" s="4" t="s">
        <v>112</v>
      </c>
      <c r="D22" s="4" t="str">
        <f>tab_training[[#This Row],[Straße]]&amp;", "&amp;tab_training[[#This Row],[Ort]]</f>
        <v>Kösterhook 11, 49808 Lingen</v>
      </c>
      <c r="E22" s="5"/>
      <c r="H22" t="s">
        <v>43</v>
      </c>
    </row>
    <row r="23" spans="1:8" x14ac:dyDescent="0.25">
      <c r="A23" s="4" t="s">
        <v>102</v>
      </c>
      <c r="B23" s="4" t="s">
        <v>157</v>
      </c>
      <c r="C23" s="4" t="s">
        <v>156</v>
      </c>
      <c r="D23" s="4" t="str">
        <f>tab_training[[#This Row],[Straße]]&amp;", "&amp;tab_training[[#This Row],[Ort]]</f>
        <v>Schüttorfer Str, 49808 Lingen</v>
      </c>
      <c r="E23" s="5"/>
      <c r="H23" t="s">
        <v>97</v>
      </c>
    </row>
    <row r="24" spans="1:8" ht="31.5" x14ac:dyDescent="0.25">
      <c r="A24" s="4" t="s">
        <v>133</v>
      </c>
      <c r="B24" s="4" t="s">
        <v>51</v>
      </c>
      <c r="C24" s="4" t="s">
        <v>144</v>
      </c>
      <c r="D24" s="4" t="str">
        <f>tab_training[[#This Row],[Straße]]&amp;", "&amp;tab_training[[#This Row],[Ort]]</f>
        <v>B213 Parkplatz, 49740 Haselünne</v>
      </c>
      <c r="E24" s="5"/>
      <c r="H24" t="s">
        <v>99</v>
      </c>
    </row>
    <row r="25" spans="1:8" x14ac:dyDescent="0.25">
      <c r="A25" s="4" t="s">
        <v>134</v>
      </c>
      <c r="B25" s="4" t="s">
        <v>52</v>
      </c>
      <c r="C25" s="4" t="s">
        <v>113</v>
      </c>
      <c r="D25" s="4" t="str">
        <f>tab_training[[#This Row],[Straße]]&amp;", "&amp;tab_training[[#This Row],[Ort]]</f>
        <v>Siemensstr. 21, 48488 Emsbüren</v>
      </c>
      <c r="E25" s="5"/>
      <c r="H25" t="s">
        <v>47</v>
      </c>
    </row>
    <row r="26" spans="1:8" x14ac:dyDescent="0.25">
      <c r="A26" s="4" t="s">
        <v>135</v>
      </c>
      <c r="B26" s="4" t="s">
        <v>72</v>
      </c>
      <c r="C26" s="4" t="s">
        <v>158</v>
      </c>
      <c r="D26" s="4" t="str">
        <f>tab_training[[#This Row],[Straße]]&amp;", "&amp;tab_training[[#This Row],[Ort]]</f>
        <v>Ebendiekstr., 48488 Listrup</v>
      </c>
      <c r="E26" s="5"/>
      <c r="H26" t="s">
        <v>86</v>
      </c>
    </row>
    <row r="27" spans="1:8" x14ac:dyDescent="0.25">
      <c r="A27" s="4" t="s">
        <v>102</v>
      </c>
      <c r="B27" s="4" t="s">
        <v>148</v>
      </c>
      <c r="C27" s="4" t="s">
        <v>119</v>
      </c>
      <c r="D27" s="4" t="str">
        <f>tab_training[[#This Row],[Straße]]&amp;", "&amp;tab_training[[#This Row],[Ort]]</f>
        <v>Poststraße 5, 49808 Lingen</v>
      </c>
      <c r="E27" s="5"/>
      <c r="H27" t="s">
        <v>45</v>
      </c>
    </row>
    <row r="28" spans="1:8" x14ac:dyDescent="0.25">
      <c r="A28" s="4" t="s">
        <v>132</v>
      </c>
      <c r="B28" s="4" t="s">
        <v>20</v>
      </c>
      <c r="C28" s="4" t="s">
        <v>107</v>
      </c>
      <c r="D28" s="4" t="str">
        <f>tab_training[[#This Row],[Straße]]&amp;", "&amp;tab_training[[#This Row],[Ort]]</f>
        <v>Max-Born-Str. 11, 48531 Nordhorn</v>
      </c>
      <c r="E28" s="5"/>
      <c r="H28" t="s">
        <v>42</v>
      </c>
    </row>
    <row r="29" spans="1:8" ht="31.5" x14ac:dyDescent="0.25">
      <c r="A29" s="4" t="s">
        <v>128</v>
      </c>
      <c r="B29" s="4" t="s">
        <v>79</v>
      </c>
      <c r="C29" s="4" t="s">
        <v>169</v>
      </c>
      <c r="D29" s="4" t="str">
        <f>tab_training[[#This Row],[Straße]]&amp;", "&amp;tab_training[[#This Row],[Ort]]</f>
        <v>Benzstr. 6, 49835 Wietmarschen</v>
      </c>
      <c r="E29" s="5"/>
      <c r="H29" t="s">
        <v>95</v>
      </c>
    </row>
    <row r="30" spans="1:8" x14ac:dyDescent="0.25">
      <c r="A30" s="4" t="s">
        <v>136</v>
      </c>
      <c r="B30" s="4" t="s">
        <v>88</v>
      </c>
      <c r="C30" s="4" t="s">
        <v>120</v>
      </c>
      <c r="D30" s="4" t="str">
        <f>tab_training[[#This Row],[Straße]]&amp;", "&amp;tab_training[[#This Row],[Ort]]</f>
        <v>Lingener Str. , 48429 Rheine</v>
      </c>
      <c r="E30" s="5"/>
    </row>
    <row r="31" spans="1:8" ht="31.5" x14ac:dyDescent="0.25">
      <c r="A31" s="4" t="s">
        <v>137</v>
      </c>
      <c r="B31" s="4" t="s">
        <v>92</v>
      </c>
      <c r="C31" s="4" t="s">
        <v>93</v>
      </c>
      <c r="D31" s="4" t="str">
        <f>tab_training[[#This Row],[Straße]]&amp;", "&amp;tab_training[[#This Row],[Ort]]</f>
        <v>Marienstraße 24, 26382 Wilhelmshaven</v>
      </c>
      <c r="E31" s="5"/>
    </row>
    <row r="32" spans="1:8" x14ac:dyDescent="0.25">
      <c r="A32" s="4" t="s">
        <v>102</v>
      </c>
      <c r="B32" s="4" t="s">
        <v>73</v>
      </c>
      <c r="C32" s="4" t="s">
        <v>118</v>
      </c>
      <c r="D32" s="4" t="str">
        <f>tab_training[[#This Row],[Straße]]&amp;", "&amp;tab_training[[#This Row],[Ort]]</f>
        <v>Am Seitenkanal, 49808 Lingen</v>
      </c>
      <c r="E32" s="5"/>
    </row>
    <row r="33" spans="1:5" ht="31.5" x14ac:dyDescent="0.25">
      <c r="A33" s="4" t="s">
        <v>128</v>
      </c>
      <c r="B33" s="4" t="s">
        <v>63</v>
      </c>
      <c r="C33" s="4" t="s">
        <v>61</v>
      </c>
      <c r="D33" s="4" t="str">
        <f>tab_training[[#This Row],[Straße]]&amp;", "&amp;tab_training[[#This Row],[Ort]]</f>
        <v>Nordstr., 49835 Wietmarschen</v>
      </c>
      <c r="E33" s="5"/>
    </row>
    <row r="34" spans="1:5" ht="31.5" x14ac:dyDescent="0.25">
      <c r="A34" s="4" t="s">
        <v>128</v>
      </c>
      <c r="B34" s="4" t="s">
        <v>64</v>
      </c>
      <c r="C34" s="4" t="s">
        <v>62</v>
      </c>
      <c r="D34" s="4" t="str">
        <f>tab_training[[#This Row],[Straße]]&amp;", "&amp;tab_training[[#This Row],[Ort]]</f>
        <v>Bergstr., 49835 Wietmarschen</v>
      </c>
      <c r="E34" s="5"/>
    </row>
    <row r="35" spans="1:5" ht="31.5" x14ac:dyDescent="0.25">
      <c r="A35" s="4" t="s">
        <v>129</v>
      </c>
      <c r="B35" s="4" t="s">
        <v>143</v>
      </c>
      <c r="C35" s="4" t="s">
        <v>149</v>
      </c>
      <c r="D35" s="4" t="str">
        <f>tab_training[[#This Row],[Straße]]&amp;", "&amp;tab_training[[#This Row],[Ort]]</f>
        <v>Funkenstiege, 48455 Bad Bentheim</v>
      </c>
      <c r="E35" s="5"/>
    </row>
    <row r="36" spans="1:5" x14ac:dyDescent="0.25">
      <c r="A36" s="4" t="s">
        <v>140</v>
      </c>
      <c r="B36" s="4" t="s">
        <v>141</v>
      </c>
      <c r="C36" s="4" t="s">
        <v>142</v>
      </c>
      <c r="D36" s="4" t="str">
        <f>tab_training[[#This Row],[Straße]]&amp;", "&amp;tab_training[[#This Row],[Ort]]</f>
        <v>Gerstener Str. 3, 49838 Lengerich</v>
      </c>
      <c r="E36" s="5"/>
    </row>
    <row r="37" spans="1:5" x14ac:dyDescent="0.25">
      <c r="A37" s="4" t="s">
        <v>102</v>
      </c>
      <c r="B37" s="4" t="s">
        <v>90</v>
      </c>
      <c r="C37" s="4" t="s">
        <v>91</v>
      </c>
      <c r="D37" s="4" t="str">
        <f>tab_training[[#This Row],[Straße]]&amp;", "&amp;tab_training[[#This Row],[Ort]]</f>
        <v>Willy-Brandt-Ring 71, 49808 Lingen</v>
      </c>
      <c r="E37" s="5"/>
    </row>
    <row r="38" spans="1:5" x14ac:dyDescent="0.25">
      <c r="A38" s="4" t="s">
        <v>163</v>
      </c>
      <c r="B38" s="4" t="s">
        <v>162</v>
      </c>
      <c r="C38" s="4" t="s">
        <v>159</v>
      </c>
      <c r="D38" s="4" t="str">
        <f>tab_training[[#This Row],[Straße]]&amp;", "&amp;tab_training[[#This Row],[Ort]]</f>
        <v>Lindhagenweg 20, 46569 Hünxe</v>
      </c>
      <c r="E38" s="5"/>
    </row>
    <row r="39" spans="1:5" x14ac:dyDescent="0.25">
      <c r="A39" s="4" t="s">
        <v>164</v>
      </c>
      <c r="B39" s="4" t="s">
        <v>165</v>
      </c>
      <c r="C39" s="4" t="s">
        <v>160</v>
      </c>
      <c r="D39" s="4" t="str">
        <f>tab_training[[#This Row],[Straße]]&amp;", "&amp;tab_training[[#This Row],[Ort]]</f>
        <v>Industriegelände 10, 17139 Malchin</v>
      </c>
      <c r="E39" s="5"/>
    </row>
    <row r="40" spans="1:5" ht="31.5" x14ac:dyDescent="0.25">
      <c r="A40" s="4" t="s">
        <v>166</v>
      </c>
      <c r="B40" s="4" t="s">
        <v>167</v>
      </c>
      <c r="C40" s="4" t="s">
        <v>161</v>
      </c>
      <c r="D40" s="4" t="str">
        <f>tab_training[[#This Row],[Straße]]&amp;", "&amp;tab_training[[#This Row],[Ort]]</f>
        <v>Luttenbachtalstr. 30, 74821 Mosbach</v>
      </c>
      <c r="E40" s="5"/>
    </row>
    <row r="41" spans="1:5" ht="31.5" x14ac:dyDescent="0.25">
      <c r="A41" s="4" t="s">
        <v>132</v>
      </c>
      <c r="B41" s="4" t="s">
        <v>57</v>
      </c>
      <c r="C41" s="4" t="s">
        <v>114</v>
      </c>
      <c r="D41" s="4" t="str">
        <f>tab_training[[#This Row],[Straße]]&amp;", "&amp;tab_training[[#This Row],[Ort]]</f>
        <v>Boerschupper Diek, 48531 Nordhorn</v>
      </c>
      <c r="E41" s="5"/>
    </row>
    <row r="42" spans="1:5" x14ac:dyDescent="0.25">
      <c r="A42" s="4" t="s">
        <v>138</v>
      </c>
      <c r="B42" s="4" t="s">
        <v>59</v>
      </c>
      <c r="C42" s="4" t="s">
        <v>58</v>
      </c>
      <c r="D42" s="4" t="str">
        <f>tab_training[[#This Row],[Straße]]&amp;", "&amp;tab_training[[#This Row],[Ort]]</f>
        <v>Schwefinger Straße, 49744 Varloh</v>
      </c>
      <c r="E42" s="5"/>
    </row>
    <row r="43" spans="1:5" x14ac:dyDescent="0.25">
      <c r="A43" s="4" t="s">
        <v>139</v>
      </c>
      <c r="B43" s="4" t="s">
        <v>74</v>
      </c>
      <c r="C43" s="4" t="s">
        <v>100</v>
      </c>
      <c r="D43" s="4" t="str">
        <f>tab_training[[#This Row],[Straße]]&amp;", "&amp;tab_training[[#This Row],[Ort]]</f>
        <v>Zum Klingelberg, 49770 Westrum</v>
      </c>
      <c r="E43" s="5"/>
    </row>
  </sheetData>
  <dataConsolidate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Hinweise</vt:lpstr>
      <vt:lpstr>Berechnung</vt:lpstr>
      <vt:lpstr>Trainingsgebiete</vt:lpstr>
      <vt:lpstr>Berechnung!Drucktitel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Birgit Lund</cp:lastModifiedBy>
  <cp:lastPrinted>2018-01-15T21:23:13Z</cp:lastPrinted>
  <dcterms:created xsi:type="dcterms:W3CDTF">2018-01-12T10:31:58Z</dcterms:created>
  <dcterms:modified xsi:type="dcterms:W3CDTF">2018-01-16T10:29:19Z</dcterms:modified>
</cp:coreProperties>
</file>